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92" i="1"/>
  <c r="F88"/>
  <c r="F92"/>
  <c r="D76"/>
  <c r="C76"/>
  <c r="D92"/>
  <c r="F46"/>
  <c r="F36"/>
  <c r="F27"/>
  <c r="F23"/>
  <c r="F22"/>
  <c r="F20"/>
  <c r="F18"/>
  <c r="F16"/>
  <c r="E32" l="1"/>
  <c r="E15" s="1"/>
  <c r="E2" s="1"/>
  <c r="F2" s="1"/>
  <c r="C92" l="1"/>
  <c r="F84"/>
  <c r="F83"/>
  <c r="E76"/>
</calcChain>
</file>

<file path=xl/sharedStrings.xml><?xml version="1.0" encoding="utf-8"?>
<sst xmlns="http://schemas.openxmlformats.org/spreadsheetml/2006/main" count="91" uniqueCount="83">
  <si>
    <t>председатель   - 28800</t>
  </si>
  <si>
    <t>Сторож № 1   - 23000</t>
  </si>
  <si>
    <t>Сторож № 2   - 23000</t>
  </si>
  <si>
    <t>Рабочий - 11500</t>
  </si>
  <si>
    <t>Оператор ( сбор показаний счетчиков,  - 8000</t>
  </si>
  <si>
    <t xml:space="preserve">Налоги </t>
  </si>
  <si>
    <t>ПФР 22%</t>
  </si>
  <si>
    <t>ОМС 5,1%</t>
  </si>
  <si>
    <t>ФСС 2,9%</t>
  </si>
  <si>
    <t>ФСС травма 0,2%</t>
  </si>
  <si>
    <t>Земельный налог 0,3% от кадаст. стоимости 4210488</t>
  </si>
  <si>
    <t>Текущие расходы</t>
  </si>
  <si>
    <t xml:space="preserve"> почтовые расходы</t>
  </si>
  <si>
    <t>канцелярские</t>
  </si>
  <si>
    <t>Сотовая связь и интернет</t>
  </si>
  <si>
    <t>интернет</t>
  </si>
  <si>
    <t>ГСМ</t>
  </si>
  <si>
    <t>Дрова</t>
  </si>
  <si>
    <t>Обслуживание р/счета в банке</t>
  </si>
  <si>
    <t>ВиКК НН- обсл ТП</t>
  </si>
  <si>
    <t>Обслуживание автоматических ворот</t>
  </si>
  <si>
    <t>Электротовары</t>
  </si>
  <si>
    <t xml:space="preserve">Бухгалтерские услуги </t>
  </si>
  <si>
    <t>Регистрация в систеие передачи отчетности</t>
  </si>
  <si>
    <t>Обновление программы 1С, электр. подпись</t>
  </si>
  <si>
    <t>Ремонт внутренних дорог</t>
  </si>
  <si>
    <t>Юридические услуги</t>
  </si>
  <si>
    <t>общий свет СНТ(потери,освещение и пр.)</t>
  </si>
  <si>
    <t>Расходы правления</t>
  </si>
  <si>
    <t>Поощрение членов СНТ</t>
  </si>
  <si>
    <t>Резервный фонд 2023 год</t>
  </si>
  <si>
    <t>расход</t>
  </si>
  <si>
    <t xml:space="preserve"> в т.ч. материалы</t>
  </si>
  <si>
    <t xml:space="preserve">             работы</t>
  </si>
  <si>
    <t xml:space="preserve"> в т.ч. госпошлина</t>
  </si>
  <si>
    <t>тех.план правления</t>
  </si>
  <si>
    <t>газ</t>
  </si>
  <si>
    <t>приход</t>
  </si>
  <si>
    <t>Членские взносы 2024</t>
  </si>
  <si>
    <t>ИП Семенов</t>
  </si>
  <si>
    <t>Экономия по э/энергии</t>
  </si>
  <si>
    <t>Членские взносы 2023г.</t>
  </si>
  <si>
    <t>Поступление ХХХХХ</t>
  </si>
  <si>
    <t>Итого по смете 2023 года</t>
  </si>
  <si>
    <t>план</t>
  </si>
  <si>
    <t>Членские пр.лет</t>
  </si>
  <si>
    <t>Резерв фонд</t>
  </si>
  <si>
    <t>Остаток целевых взносов</t>
  </si>
  <si>
    <t>Поступления по искам</t>
  </si>
  <si>
    <t xml:space="preserve"> Расход:</t>
  </si>
  <si>
    <t>Спил деревьев СНТ с вывозом</t>
  </si>
  <si>
    <t>Видео</t>
  </si>
  <si>
    <t>Чистка водоема</t>
  </si>
  <si>
    <t>Чистка снега по центр. улице</t>
  </si>
  <si>
    <t xml:space="preserve">Ремонт сторожки </t>
  </si>
  <si>
    <t>Постановка на учет в ЕГРН  зд. правления</t>
  </si>
  <si>
    <t>Опашка</t>
  </si>
  <si>
    <t>Обслуживание домена</t>
  </si>
  <si>
    <t>ИП Миронов - карты и брелки</t>
  </si>
  <si>
    <t>Прочие расходы и поступления</t>
  </si>
  <si>
    <t>Электроэнергия ТНС энергия</t>
  </si>
  <si>
    <t>Вывоз ТКО Нижэкология НН</t>
  </si>
  <si>
    <t>Всего</t>
  </si>
  <si>
    <t>Смета 2023</t>
  </si>
  <si>
    <t>Членский взнос с 1 сотки ( 1721 сотки)</t>
  </si>
  <si>
    <t>1053 руб.</t>
  </si>
  <si>
    <t xml:space="preserve">Фонд оплаты труда </t>
  </si>
  <si>
    <t xml:space="preserve">Обслуживание электросетей </t>
  </si>
  <si>
    <t>ост.01.01.23</t>
  </si>
  <si>
    <t>ост. 01.01.24</t>
  </si>
  <si>
    <t>смета</t>
  </si>
  <si>
    <t>госпошлина по искам</t>
  </si>
  <si>
    <t>госпошлина по иску к мчс</t>
  </si>
  <si>
    <t>нотариус( регистрация Устава)</t>
  </si>
  <si>
    <t>щетка , ведро</t>
  </si>
  <si>
    <t>бензин к бензокосе</t>
  </si>
  <si>
    <t>плита,газовый баллон</t>
  </si>
  <si>
    <t xml:space="preserve">дубликаты ключей к ТП </t>
  </si>
  <si>
    <t>замки к ТП</t>
  </si>
  <si>
    <t>зарядка для телефона</t>
  </si>
  <si>
    <t>краска для ТП</t>
  </si>
  <si>
    <t>Вывоз крупногабаритного  мусора 6 бункеров</t>
  </si>
  <si>
    <t>Итого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</si>
</sst>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0000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Arial"/>
      <family val="2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  <font>
      <b/>
      <i/>
      <u/>
      <sz val="9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u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8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2" borderId="0" xfId="0" applyFill="1" applyBorder="1"/>
    <xf numFmtId="0" fontId="0" fillId="2" borderId="0" xfId="0" applyFont="1" applyFill="1" applyBorder="1" applyAlignment="1">
      <alignment horizontal="center" vertical="center"/>
    </xf>
    <xf numFmtId="0" fontId="0" fillId="0" borderId="0" xfId="0"/>
    <xf numFmtId="1" fontId="4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0" fillId="0" borderId="0" xfId="0"/>
    <xf numFmtId="2" fontId="3" fillId="2" borderId="0" xfId="0" applyNumberFormat="1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2" fontId="0" fillId="2" borderId="0" xfId="0" applyNumberFormat="1" applyFill="1" applyBorder="1"/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2" fontId="6" fillId="2" borderId="0" xfId="0" applyNumberFormat="1" applyFont="1" applyFill="1" applyBorder="1"/>
    <xf numFmtId="0" fontId="0" fillId="0" borderId="0" xfId="0"/>
    <xf numFmtId="1" fontId="0" fillId="0" borderId="0" xfId="0" applyNumberFormat="1"/>
    <xf numFmtId="1" fontId="0" fillId="2" borderId="0" xfId="0" applyNumberFormat="1" applyFill="1" applyBorder="1"/>
    <xf numFmtId="1" fontId="3" fillId="2" borderId="18" xfId="0" applyNumberFormat="1" applyFont="1" applyFill="1" applyBorder="1" applyAlignment="1">
      <alignment horizontal="center" vertical="center"/>
    </xf>
    <xf numFmtId="1" fontId="0" fillId="0" borderId="0" xfId="0" applyNumberFormat="1" applyBorder="1"/>
    <xf numFmtId="1" fontId="2" fillId="0" borderId="0" xfId="0" applyNumberFormat="1" applyFont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/>
    </xf>
    <xf numFmtId="1" fontId="8" fillId="2" borderId="12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/>
    </xf>
    <xf numFmtId="1" fontId="11" fillId="2" borderId="17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1" fontId="11" fillId="2" borderId="12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/>
    </xf>
    <xf numFmtId="1" fontId="11" fillId="2" borderId="3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" fontId="14" fillId="2" borderId="3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left" vertical="center"/>
    </xf>
    <xf numFmtId="1" fontId="11" fillId="2" borderId="0" xfId="0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1" fontId="14" fillId="2" borderId="12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/>
    </xf>
    <xf numFmtId="1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4" fillId="2" borderId="19" xfId="0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right" vertical="center"/>
    </xf>
    <xf numFmtId="1" fontId="11" fillId="2" borderId="21" xfId="0" applyNumberFormat="1" applyFont="1" applyFill="1" applyBorder="1" applyAlignment="1">
      <alignment horizontal="center" vertical="center"/>
    </xf>
    <xf numFmtId="1" fontId="11" fillId="2" borderId="22" xfId="0" applyNumberFormat="1" applyFont="1" applyFill="1" applyBorder="1" applyAlignment="1">
      <alignment horizontal="center" vertical="center"/>
    </xf>
    <xf numFmtId="1" fontId="11" fillId="2" borderId="23" xfId="0" applyNumberFormat="1" applyFont="1" applyFill="1" applyBorder="1" applyAlignment="1">
      <alignment horizontal="center" vertical="center"/>
    </xf>
    <xf numFmtId="1" fontId="14" fillId="2" borderId="22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1" fontId="8" fillId="2" borderId="20" xfId="0" applyNumberFormat="1" applyFont="1" applyFill="1" applyBorder="1" applyAlignment="1">
      <alignment horizontal="center" vertical="center"/>
    </xf>
    <xf numFmtId="1" fontId="8" fillId="2" borderId="22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/>
    </xf>
    <xf numFmtId="1" fontId="8" fillId="3" borderId="22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7" fillId="3" borderId="11" xfId="0" applyNumberFormat="1" applyFont="1" applyFill="1" applyBorder="1" applyAlignment="1">
      <alignment horizontal="center" vertical="center"/>
    </xf>
    <xf numFmtId="1" fontId="14" fillId="3" borderId="10" xfId="0" applyNumberFormat="1" applyFont="1" applyFill="1" applyBorder="1" applyAlignment="1">
      <alignment horizontal="center" vertical="center"/>
    </xf>
    <xf numFmtId="1" fontId="14" fillId="3" borderId="10" xfId="0" applyNumberFormat="1" applyFont="1" applyFill="1" applyBorder="1" applyAlignment="1">
      <alignment horizontal="center"/>
    </xf>
    <xf numFmtId="1" fontId="14" fillId="3" borderId="11" xfId="0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7"/>
  <sheetViews>
    <sheetView tabSelected="1" topLeftCell="A73" workbookViewId="0">
      <selection activeCell="L93" sqref="L93"/>
    </sheetView>
  </sheetViews>
  <sheetFormatPr defaultRowHeight="15"/>
  <cols>
    <col min="1" max="1" width="40" style="64" customWidth="1"/>
    <col min="2" max="2" width="9" style="64" customWidth="1"/>
    <col min="3" max="6" width="10.7109375" style="65" customWidth="1"/>
    <col min="7" max="7" width="12.140625" style="23" customWidth="1"/>
    <col min="8" max="8" width="12.42578125" customWidth="1"/>
    <col min="9" max="9" width="9.5703125" bestFit="1" customWidth="1"/>
    <col min="10" max="10" width="10.5703125" bestFit="1" customWidth="1"/>
  </cols>
  <sheetData>
    <row r="1" spans="1:9" ht="15.75" thickBot="1">
      <c r="A1" s="35" t="s">
        <v>63</v>
      </c>
      <c r="B1" s="100" t="s">
        <v>70</v>
      </c>
      <c r="C1" s="89" t="s">
        <v>68</v>
      </c>
      <c r="D1" s="36" t="s">
        <v>37</v>
      </c>
      <c r="E1" s="36" t="s">
        <v>31</v>
      </c>
      <c r="F1" s="37" t="s">
        <v>69</v>
      </c>
    </row>
    <row r="2" spans="1:9">
      <c r="A2" s="86" t="s">
        <v>41</v>
      </c>
      <c r="B2" s="94"/>
      <c r="C2" s="101">
        <v>672430.59000000148</v>
      </c>
      <c r="D2" s="31">
        <v>1139619.4999999998</v>
      </c>
      <c r="E2" s="31">
        <f>SUM(E3:E15)</f>
        <v>1688051.1600000001</v>
      </c>
      <c r="F2" s="33">
        <f>SUM(C2+D2-E2)</f>
        <v>123998.9300000011</v>
      </c>
      <c r="H2" s="24"/>
    </row>
    <row r="3" spans="1:9">
      <c r="A3" s="87" t="s">
        <v>66</v>
      </c>
      <c r="B3" s="98">
        <v>917000</v>
      </c>
      <c r="C3" s="90"/>
      <c r="D3" s="42"/>
      <c r="E3" s="109">
        <v>917268</v>
      </c>
      <c r="F3" s="43"/>
      <c r="H3" s="20"/>
    </row>
    <row r="4" spans="1:9">
      <c r="A4" s="50" t="s">
        <v>0</v>
      </c>
      <c r="B4" s="96">
        <v>385500</v>
      </c>
      <c r="C4" s="90"/>
      <c r="D4" s="42"/>
      <c r="E4" s="42"/>
      <c r="F4" s="43"/>
      <c r="H4" s="5"/>
    </row>
    <row r="5" spans="1:9">
      <c r="A5" s="50" t="s">
        <v>1</v>
      </c>
      <c r="B5" s="96">
        <v>174000</v>
      </c>
      <c r="C5" s="90"/>
      <c r="D5" s="42"/>
      <c r="E5" s="42"/>
      <c r="F5" s="43"/>
      <c r="H5" s="9"/>
    </row>
    <row r="6" spans="1:9">
      <c r="A6" s="50" t="s">
        <v>2</v>
      </c>
      <c r="B6" s="96">
        <v>174000</v>
      </c>
      <c r="C6" s="90"/>
      <c r="D6" s="42"/>
      <c r="E6" s="42"/>
      <c r="F6" s="43"/>
      <c r="H6" s="9"/>
    </row>
    <row r="7" spans="1:9">
      <c r="A7" s="50" t="s">
        <v>3</v>
      </c>
      <c r="B7" s="96">
        <v>87500</v>
      </c>
      <c r="C7" s="90"/>
      <c r="D7" s="42"/>
      <c r="E7" s="42"/>
      <c r="F7" s="43"/>
      <c r="H7" s="9"/>
    </row>
    <row r="8" spans="1:9">
      <c r="A8" s="50" t="s">
        <v>4</v>
      </c>
      <c r="B8" s="96">
        <v>96000</v>
      </c>
      <c r="C8" s="90"/>
      <c r="D8" s="42"/>
      <c r="E8" s="42"/>
      <c r="F8" s="43"/>
      <c r="H8" s="12"/>
    </row>
    <row r="9" spans="1:9" ht="15.75" thickBot="1">
      <c r="A9" s="46" t="s">
        <v>5</v>
      </c>
      <c r="B9" s="99">
        <v>277110</v>
      </c>
      <c r="C9" s="91"/>
      <c r="D9" s="47"/>
      <c r="E9" s="102">
        <v>274782</v>
      </c>
      <c r="F9" s="43"/>
      <c r="H9" s="9"/>
      <c r="I9" s="34"/>
    </row>
    <row r="10" spans="1:9" ht="15.75">
      <c r="A10" s="49" t="s">
        <v>6</v>
      </c>
      <c r="B10" s="96">
        <v>201740</v>
      </c>
      <c r="C10" s="90"/>
      <c r="D10" s="42"/>
      <c r="E10" s="42"/>
      <c r="F10" s="43"/>
      <c r="H10" s="15"/>
    </row>
    <row r="11" spans="1:9">
      <c r="A11" s="50" t="s">
        <v>7</v>
      </c>
      <c r="B11" s="96">
        <v>46770</v>
      </c>
      <c r="C11" s="90"/>
      <c r="D11" s="42"/>
      <c r="E11" s="42"/>
      <c r="F11" s="43"/>
      <c r="H11" s="9"/>
    </row>
    <row r="12" spans="1:9">
      <c r="A12" s="50" t="s">
        <v>8</v>
      </c>
      <c r="B12" s="96">
        <v>26600</v>
      </c>
      <c r="C12" s="90"/>
      <c r="D12" s="42"/>
      <c r="E12" s="42"/>
      <c r="F12" s="43"/>
      <c r="H12" s="9"/>
    </row>
    <row r="13" spans="1:9" ht="15.75" thickBot="1">
      <c r="A13" s="51" t="s">
        <v>9</v>
      </c>
      <c r="B13" s="96">
        <v>2000</v>
      </c>
      <c r="C13" s="90"/>
      <c r="D13" s="42"/>
      <c r="E13" s="48"/>
      <c r="F13" s="43"/>
      <c r="H13" s="9"/>
    </row>
    <row r="14" spans="1:9" ht="16.5" thickBot="1">
      <c r="A14" s="52" t="s">
        <v>10</v>
      </c>
      <c r="B14" s="98">
        <v>35400</v>
      </c>
      <c r="C14" s="90"/>
      <c r="D14" s="42"/>
      <c r="E14" s="31">
        <v>25263</v>
      </c>
      <c r="F14" s="43"/>
      <c r="G14" s="25"/>
      <c r="H14" s="9"/>
    </row>
    <row r="15" spans="1:9" ht="15.75" thickBot="1">
      <c r="A15" s="52" t="s">
        <v>11</v>
      </c>
      <c r="B15" s="98">
        <v>582000</v>
      </c>
      <c r="C15" s="92"/>
      <c r="D15" s="53"/>
      <c r="E15" s="31">
        <f>SUM(E16+E17+E18+E19+E20+E21+E22+E23+E26+E27+E28+E29+E30+E32+E36+E37+E46+E47)</f>
        <v>470738.16000000003</v>
      </c>
      <c r="F15" s="43"/>
      <c r="H15" s="9"/>
    </row>
    <row r="16" spans="1:9">
      <c r="A16" s="54" t="s">
        <v>12</v>
      </c>
      <c r="B16" s="96">
        <v>15000</v>
      </c>
      <c r="C16" s="90"/>
      <c r="D16" s="42"/>
      <c r="E16" s="42">
        <v>5647</v>
      </c>
      <c r="F16" s="43">
        <f>SUM(B16-E16-E17)</f>
        <v>4183</v>
      </c>
      <c r="H16" s="9"/>
    </row>
    <row r="17" spans="1:8">
      <c r="A17" s="54" t="s">
        <v>13</v>
      </c>
      <c r="B17" s="96"/>
      <c r="C17" s="90"/>
      <c r="D17" s="42"/>
      <c r="E17" s="42">
        <v>5170</v>
      </c>
      <c r="F17" s="43"/>
      <c r="H17" s="9"/>
    </row>
    <row r="18" spans="1:8">
      <c r="A18" s="55" t="s">
        <v>14</v>
      </c>
      <c r="B18" s="96">
        <v>12000</v>
      </c>
      <c r="C18" s="90"/>
      <c r="D18" s="42"/>
      <c r="E18" s="42">
        <v>8300</v>
      </c>
      <c r="F18" s="43">
        <f>SUM(B18-E18-E19)</f>
        <v>-1400</v>
      </c>
      <c r="H18" s="20"/>
    </row>
    <row r="19" spans="1:8">
      <c r="A19" s="55" t="s">
        <v>15</v>
      </c>
      <c r="B19" s="96"/>
      <c r="C19" s="90"/>
      <c r="D19" s="42"/>
      <c r="E19" s="42">
        <v>5100</v>
      </c>
      <c r="F19" s="43"/>
      <c r="H19" s="9"/>
    </row>
    <row r="20" spans="1:8">
      <c r="A20" s="55" t="s">
        <v>16</v>
      </c>
      <c r="B20" s="96">
        <v>5000</v>
      </c>
      <c r="C20" s="90"/>
      <c r="D20" s="42"/>
      <c r="E20" s="42">
        <v>2979.75</v>
      </c>
      <c r="F20" s="43">
        <f>SUM(B20-E20)</f>
        <v>2020.25</v>
      </c>
      <c r="H20" s="9"/>
    </row>
    <row r="21" spans="1:8">
      <c r="A21" s="55" t="s">
        <v>17</v>
      </c>
      <c r="B21" s="96">
        <v>43000</v>
      </c>
      <c r="C21" s="90"/>
      <c r="D21" s="42"/>
      <c r="E21" s="42">
        <v>43000</v>
      </c>
      <c r="F21" s="43">
        <v>0</v>
      </c>
      <c r="H21" s="9"/>
    </row>
    <row r="22" spans="1:8">
      <c r="A22" s="55" t="s">
        <v>18</v>
      </c>
      <c r="B22" s="96">
        <v>13000</v>
      </c>
      <c r="C22" s="90"/>
      <c r="D22" s="42"/>
      <c r="E22" s="42">
        <v>7353.0099999999993</v>
      </c>
      <c r="F22" s="43">
        <f>SUM(B22-E22)</f>
        <v>5646.9900000000007</v>
      </c>
      <c r="H22" s="9"/>
    </row>
    <row r="23" spans="1:8">
      <c r="A23" s="55" t="s">
        <v>67</v>
      </c>
      <c r="B23" s="96">
        <v>120000</v>
      </c>
      <c r="C23" s="90"/>
      <c r="D23" s="42"/>
      <c r="E23" s="42">
        <v>65077</v>
      </c>
      <c r="F23" s="43">
        <f>SUM(B23-E23-E24)</f>
        <v>16923</v>
      </c>
      <c r="H23" s="9"/>
    </row>
    <row r="24" spans="1:8" s="8" customFormat="1">
      <c r="A24" s="56" t="s">
        <v>39</v>
      </c>
      <c r="B24" s="96"/>
      <c r="C24" s="90"/>
      <c r="D24" s="42"/>
      <c r="E24" s="48">
        <v>38000</v>
      </c>
      <c r="F24" s="43"/>
      <c r="G24" s="23"/>
      <c r="H24" s="9"/>
    </row>
    <row r="25" spans="1:8">
      <c r="A25" s="56" t="s">
        <v>19</v>
      </c>
      <c r="B25" s="96"/>
      <c r="C25" s="90"/>
      <c r="D25" s="42"/>
      <c r="E25" s="48">
        <v>27077.279999999999</v>
      </c>
      <c r="F25" s="43"/>
      <c r="H25" s="9"/>
    </row>
    <row r="26" spans="1:8">
      <c r="A26" s="55" t="s">
        <v>20</v>
      </c>
      <c r="B26" s="96">
        <v>7000</v>
      </c>
      <c r="C26" s="90"/>
      <c r="D26" s="42"/>
      <c r="E26" s="42">
        <v>5000</v>
      </c>
      <c r="F26" s="43">
        <v>2000</v>
      </c>
      <c r="H26" s="9"/>
    </row>
    <row r="27" spans="1:8">
      <c r="A27" s="55" t="s">
        <v>21</v>
      </c>
      <c r="B27" s="96">
        <v>25000</v>
      </c>
      <c r="C27" s="90"/>
      <c r="D27" s="42"/>
      <c r="E27" s="48">
        <v>14030</v>
      </c>
      <c r="F27" s="43">
        <f>SUM(B27-E27)</f>
        <v>10970</v>
      </c>
      <c r="H27" s="9"/>
    </row>
    <row r="28" spans="1:8">
      <c r="A28" s="57" t="s">
        <v>22</v>
      </c>
      <c r="B28" s="96">
        <v>192000</v>
      </c>
      <c r="C28" s="90"/>
      <c r="D28" s="42"/>
      <c r="E28" s="48">
        <v>192000</v>
      </c>
      <c r="F28" s="43">
        <v>0</v>
      </c>
      <c r="H28" s="9"/>
    </row>
    <row r="29" spans="1:8">
      <c r="A29" s="57" t="s">
        <v>23</v>
      </c>
      <c r="B29" s="96">
        <v>6000</v>
      </c>
      <c r="C29" s="90"/>
      <c r="D29" s="42"/>
      <c r="E29" s="48">
        <v>5800</v>
      </c>
      <c r="F29" s="43">
        <v>200</v>
      </c>
      <c r="H29" s="9"/>
    </row>
    <row r="30" spans="1:8">
      <c r="A30" s="57" t="s">
        <v>24</v>
      </c>
      <c r="B30" s="96">
        <v>5000</v>
      </c>
      <c r="C30" s="90"/>
      <c r="D30" s="42"/>
      <c r="E30" s="48">
        <v>2800</v>
      </c>
      <c r="F30" s="43">
        <v>2200</v>
      </c>
      <c r="H30" s="9"/>
    </row>
    <row r="31" spans="1:8">
      <c r="A31" s="55" t="s">
        <v>25</v>
      </c>
      <c r="B31" s="96">
        <v>30000</v>
      </c>
      <c r="C31" s="90"/>
      <c r="D31" s="42"/>
      <c r="E31" s="42"/>
      <c r="F31" s="43">
        <v>30000</v>
      </c>
      <c r="H31" s="9"/>
    </row>
    <row r="32" spans="1:8">
      <c r="A32" s="55" t="s">
        <v>26</v>
      </c>
      <c r="B32" s="96">
        <v>2000</v>
      </c>
      <c r="C32" s="90"/>
      <c r="D32" s="42"/>
      <c r="E32" s="42">
        <f>SUM(E33:E35)</f>
        <v>10384</v>
      </c>
      <c r="F32" s="43">
        <v>-8384</v>
      </c>
      <c r="H32" s="9"/>
    </row>
    <row r="33" spans="1:8">
      <c r="A33" s="56" t="s">
        <v>71</v>
      </c>
      <c r="B33" s="96"/>
      <c r="C33" s="90"/>
      <c r="D33" s="42"/>
      <c r="E33" s="48">
        <v>2104</v>
      </c>
      <c r="F33" s="43"/>
      <c r="H33" s="9"/>
    </row>
    <row r="34" spans="1:8">
      <c r="A34" s="56" t="s">
        <v>73</v>
      </c>
      <c r="B34" s="96"/>
      <c r="C34" s="90"/>
      <c r="D34" s="42"/>
      <c r="E34" s="42">
        <v>2280</v>
      </c>
      <c r="F34" s="43"/>
      <c r="H34" s="9"/>
    </row>
    <row r="35" spans="1:8" s="3" customFormat="1">
      <c r="A35" s="56" t="s">
        <v>72</v>
      </c>
      <c r="B35" s="96"/>
      <c r="C35" s="90"/>
      <c r="D35" s="58"/>
      <c r="E35" s="48">
        <v>6000</v>
      </c>
      <c r="F35" s="43"/>
      <c r="G35" s="23"/>
      <c r="H35" s="9"/>
    </row>
    <row r="36" spans="1:8">
      <c r="A36" s="55" t="s">
        <v>27</v>
      </c>
      <c r="B36" s="96">
        <v>30000</v>
      </c>
      <c r="C36" s="90"/>
      <c r="D36" s="42"/>
      <c r="E36" s="42">
        <v>28090</v>
      </c>
      <c r="F36" s="43">
        <f>SUM(B36-E36)</f>
        <v>1910</v>
      </c>
      <c r="H36" s="9"/>
    </row>
    <row r="37" spans="1:8">
      <c r="A37" s="55" t="s">
        <v>28</v>
      </c>
      <c r="B37" s="96">
        <v>20000</v>
      </c>
      <c r="C37" s="90"/>
      <c r="D37" s="42"/>
      <c r="E37" s="42">
        <v>22607.4</v>
      </c>
      <c r="F37" s="43">
        <v>-2607</v>
      </c>
      <c r="H37" s="9"/>
    </row>
    <row r="38" spans="1:8" s="6" customFormat="1">
      <c r="A38" s="88" t="s">
        <v>74</v>
      </c>
      <c r="B38" s="96"/>
      <c r="C38" s="90"/>
      <c r="D38" s="42"/>
      <c r="E38" s="42">
        <v>756</v>
      </c>
      <c r="F38" s="43"/>
      <c r="G38" s="23"/>
      <c r="H38" s="9"/>
    </row>
    <row r="39" spans="1:8" s="6" customFormat="1">
      <c r="A39" s="88" t="s">
        <v>75</v>
      </c>
      <c r="B39" s="96"/>
      <c r="C39" s="90"/>
      <c r="D39" s="42"/>
      <c r="E39" s="42">
        <v>427.8</v>
      </c>
      <c r="F39" s="43"/>
      <c r="G39" s="23"/>
    </row>
    <row r="40" spans="1:8" s="6" customFormat="1">
      <c r="A40" s="88" t="s">
        <v>76</v>
      </c>
      <c r="B40" s="96"/>
      <c r="C40" s="90"/>
      <c r="D40" s="42"/>
      <c r="E40" s="42">
        <v>13498</v>
      </c>
      <c r="F40" s="43"/>
      <c r="G40" s="23"/>
    </row>
    <row r="41" spans="1:8" s="6" customFormat="1">
      <c r="A41" s="88" t="s">
        <v>77</v>
      </c>
      <c r="B41" s="96"/>
      <c r="C41" s="90"/>
      <c r="D41" s="42"/>
      <c r="E41" s="42">
        <v>450</v>
      </c>
      <c r="F41" s="43"/>
      <c r="G41" s="23"/>
    </row>
    <row r="42" spans="1:8" s="6" customFormat="1">
      <c r="A42" s="56" t="s">
        <v>78</v>
      </c>
      <c r="B42" s="96"/>
      <c r="C42" s="90"/>
      <c r="D42" s="42"/>
      <c r="E42" s="42">
        <v>5366</v>
      </c>
      <c r="F42" s="43"/>
      <c r="G42" s="23"/>
    </row>
    <row r="43" spans="1:8" s="6" customFormat="1">
      <c r="A43" s="56" t="s">
        <v>79</v>
      </c>
      <c r="B43" s="96"/>
      <c r="C43" s="90"/>
      <c r="D43" s="42"/>
      <c r="E43" s="42">
        <v>1299</v>
      </c>
      <c r="F43" s="43"/>
      <c r="G43" s="23"/>
    </row>
    <row r="44" spans="1:8" s="7" customFormat="1">
      <c r="A44" s="56" t="s">
        <v>36</v>
      </c>
      <c r="B44" s="96"/>
      <c r="C44" s="90"/>
      <c r="D44" s="42"/>
      <c r="E44" s="42">
        <v>447.6</v>
      </c>
      <c r="F44" s="43"/>
      <c r="G44" s="23"/>
    </row>
    <row r="45" spans="1:8" s="7" customFormat="1">
      <c r="A45" s="56" t="s">
        <v>80</v>
      </c>
      <c r="B45" s="96"/>
      <c r="C45" s="90"/>
      <c r="D45" s="42"/>
      <c r="E45" s="42">
        <v>363</v>
      </c>
      <c r="F45" s="43"/>
      <c r="G45" s="23"/>
    </row>
    <row r="46" spans="1:8">
      <c r="A46" s="55" t="s">
        <v>81</v>
      </c>
      <c r="B46" s="96">
        <v>32000</v>
      </c>
      <c r="C46" s="90"/>
      <c r="D46" s="42"/>
      <c r="E46" s="42">
        <v>20400</v>
      </c>
      <c r="F46" s="43">
        <f>SUM(B46-E46)</f>
        <v>11600</v>
      </c>
    </row>
    <row r="47" spans="1:8" ht="15.75" thickBot="1">
      <c r="A47" s="57" t="s">
        <v>29</v>
      </c>
      <c r="B47" s="96">
        <v>25000</v>
      </c>
      <c r="C47" s="90"/>
      <c r="D47" s="42"/>
      <c r="E47" s="42">
        <v>27000</v>
      </c>
      <c r="F47" s="43">
        <v>-2000</v>
      </c>
    </row>
    <row r="48" spans="1:8" ht="15.75" thickBot="1">
      <c r="A48" s="60" t="s">
        <v>43</v>
      </c>
      <c r="B48" s="95">
        <v>1811510</v>
      </c>
      <c r="C48" s="110">
        <v>672430.59000000148</v>
      </c>
      <c r="D48" s="111">
        <v>1139619.4999999998</v>
      </c>
      <c r="E48" s="111">
        <v>1688052.1600000001</v>
      </c>
      <c r="F48" s="112">
        <v>123997.9300000011</v>
      </c>
      <c r="H48" s="108"/>
    </row>
    <row r="49" spans="1:11" ht="15.75" thickBot="1">
      <c r="A49" s="61" t="s">
        <v>64</v>
      </c>
      <c r="B49" s="97" t="s">
        <v>65</v>
      </c>
      <c r="C49" s="93"/>
      <c r="D49" s="62"/>
      <c r="E49" s="62"/>
      <c r="F49" s="63"/>
      <c r="H49" s="23"/>
    </row>
    <row r="52" spans="1:11" s="22" customFormat="1" ht="15.75" thickBot="1">
      <c r="A52" s="64"/>
      <c r="B52" s="64"/>
      <c r="C52" s="65"/>
      <c r="D52" s="65"/>
      <c r="E52" s="65"/>
      <c r="F52" s="65"/>
      <c r="G52" s="23"/>
    </row>
    <row r="53" spans="1:11" ht="15.75" thickBot="1">
      <c r="A53" s="45"/>
      <c r="B53" s="45"/>
      <c r="C53" s="36" t="s">
        <v>68</v>
      </c>
      <c r="D53" s="36" t="s">
        <v>37</v>
      </c>
      <c r="E53" s="36" t="s">
        <v>31</v>
      </c>
      <c r="F53" s="37" t="s">
        <v>69</v>
      </c>
    </row>
    <row r="54" spans="1:11">
      <c r="A54" s="84" t="s">
        <v>30</v>
      </c>
      <c r="B54" s="85" t="s">
        <v>44</v>
      </c>
      <c r="C54" s="66"/>
      <c r="D54" s="66"/>
      <c r="E54" s="66"/>
      <c r="F54" s="67"/>
    </row>
    <row r="55" spans="1:11">
      <c r="A55" s="40"/>
      <c r="B55" s="38">
        <v>335400</v>
      </c>
      <c r="C55" s="38"/>
      <c r="D55" s="38"/>
      <c r="E55" s="38"/>
      <c r="F55" s="39"/>
    </row>
    <row r="56" spans="1:11">
      <c r="A56" s="59" t="s">
        <v>45</v>
      </c>
      <c r="B56" s="38"/>
      <c r="C56" s="68">
        <v>117833.34</v>
      </c>
      <c r="D56" s="38"/>
      <c r="E56" s="38"/>
      <c r="F56" s="39"/>
      <c r="H56" s="16"/>
    </row>
    <row r="57" spans="1:11" s="17" customFormat="1">
      <c r="A57" s="59" t="s">
        <v>42</v>
      </c>
      <c r="B57" s="38"/>
      <c r="C57" s="68"/>
      <c r="D57" s="69">
        <v>59.56</v>
      </c>
      <c r="E57" s="38"/>
      <c r="F57" s="39"/>
      <c r="G57" s="23"/>
      <c r="H57" s="16"/>
    </row>
    <row r="58" spans="1:11">
      <c r="A58" s="59" t="s">
        <v>46</v>
      </c>
      <c r="B58" s="38"/>
      <c r="C58" s="68">
        <v>275940</v>
      </c>
      <c r="D58" s="38"/>
      <c r="E58" s="38"/>
      <c r="F58" s="39"/>
      <c r="H58" s="9"/>
      <c r="I58" s="9"/>
      <c r="J58" s="9"/>
      <c r="K58" s="9"/>
    </row>
    <row r="59" spans="1:11">
      <c r="A59" s="59" t="s">
        <v>47</v>
      </c>
      <c r="B59" s="68"/>
      <c r="C59" s="38">
        <v>53191</v>
      </c>
      <c r="D59" s="38"/>
      <c r="E59" s="38"/>
      <c r="F59" s="39"/>
      <c r="H59" s="21"/>
      <c r="I59" s="10"/>
      <c r="J59" s="9"/>
      <c r="K59" s="9"/>
    </row>
    <row r="60" spans="1:11">
      <c r="A60" s="59" t="s">
        <v>48</v>
      </c>
      <c r="B60" s="41"/>
      <c r="C60" s="38"/>
      <c r="D60" s="38">
        <v>66597.67</v>
      </c>
      <c r="E60" s="38"/>
      <c r="F60" s="39"/>
      <c r="H60" s="9"/>
      <c r="I60" s="10"/>
      <c r="J60" s="9"/>
      <c r="K60" s="9"/>
    </row>
    <row r="61" spans="1:11" s="14" customFormat="1" ht="15.75">
      <c r="A61" s="59" t="s">
        <v>40</v>
      </c>
      <c r="B61" s="41"/>
      <c r="C61" s="38"/>
      <c r="D61" s="38">
        <v>218507</v>
      </c>
      <c r="E61" s="38"/>
      <c r="F61" s="39"/>
      <c r="G61" s="23"/>
      <c r="H61" s="10"/>
      <c r="I61" s="9"/>
      <c r="J61" s="13"/>
      <c r="K61" s="9"/>
    </row>
    <row r="62" spans="1:11" s="22" customFormat="1" ht="15.75">
      <c r="A62" s="59" t="s">
        <v>49</v>
      </c>
      <c r="B62" s="41"/>
      <c r="C62" s="38"/>
      <c r="D62" s="38"/>
      <c r="E62" s="38"/>
      <c r="F62" s="39"/>
      <c r="G62" s="23"/>
      <c r="H62" s="10"/>
      <c r="I62" s="9"/>
      <c r="J62" s="13"/>
      <c r="K62" s="9"/>
    </row>
    <row r="63" spans="1:11" ht="15.75">
      <c r="A63" s="70" t="s">
        <v>50</v>
      </c>
      <c r="B63" s="41">
        <v>97300</v>
      </c>
      <c r="C63" s="42"/>
      <c r="D63" s="38"/>
      <c r="E63" s="38">
        <v>97300</v>
      </c>
      <c r="F63" s="43"/>
      <c r="H63" s="13"/>
      <c r="I63" s="9"/>
      <c r="J63" s="18"/>
      <c r="K63" s="9"/>
    </row>
    <row r="64" spans="1:11">
      <c r="A64" s="70" t="s">
        <v>51</v>
      </c>
      <c r="B64" s="38">
        <v>64600</v>
      </c>
      <c r="C64" s="42"/>
      <c r="D64" s="38"/>
      <c r="E64" s="38">
        <v>92230</v>
      </c>
      <c r="F64" s="43"/>
      <c r="H64" s="9"/>
      <c r="I64" s="9"/>
      <c r="J64" s="9"/>
    </row>
    <row r="65" spans="1:12">
      <c r="A65" s="70" t="s">
        <v>52</v>
      </c>
      <c r="B65" s="41">
        <v>16000</v>
      </c>
      <c r="C65" s="42"/>
      <c r="D65" s="38"/>
      <c r="E65" s="38">
        <v>32000</v>
      </c>
      <c r="F65" s="43"/>
      <c r="H65" s="9"/>
      <c r="I65" s="9"/>
      <c r="J65" s="9"/>
    </row>
    <row r="66" spans="1:12">
      <c r="A66" s="70" t="s">
        <v>53</v>
      </c>
      <c r="B66" s="41">
        <v>50000</v>
      </c>
      <c r="C66" s="42"/>
      <c r="D66" s="38"/>
      <c r="E66" s="38">
        <v>46000</v>
      </c>
      <c r="F66" s="43"/>
      <c r="H66" s="9"/>
      <c r="I66" s="9"/>
      <c r="J66" s="9"/>
      <c r="K66" s="1"/>
      <c r="L66" s="1"/>
    </row>
    <row r="67" spans="1:12">
      <c r="A67" s="70" t="s">
        <v>54</v>
      </c>
      <c r="B67" s="41">
        <v>50000</v>
      </c>
      <c r="C67" s="42"/>
      <c r="D67" s="42"/>
      <c r="E67" s="41">
        <v>174561</v>
      </c>
      <c r="F67" s="43"/>
      <c r="H67" s="9"/>
      <c r="I67" s="9"/>
      <c r="J67" s="9"/>
      <c r="K67" s="1"/>
      <c r="L67" s="1"/>
    </row>
    <row r="68" spans="1:12" s="2" customFormat="1">
      <c r="A68" s="44" t="s">
        <v>32</v>
      </c>
      <c r="B68" s="41"/>
      <c r="C68" s="42"/>
      <c r="D68" s="42"/>
      <c r="E68" s="45">
        <v>98243</v>
      </c>
      <c r="F68" s="43"/>
      <c r="G68" s="23"/>
      <c r="H68" s="20"/>
      <c r="I68" s="9"/>
      <c r="J68" s="9"/>
      <c r="K68" s="1"/>
      <c r="L68" s="1"/>
    </row>
    <row r="69" spans="1:12" s="2" customFormat="1">
      <c r="A69" s="44" t="s">
        <v>33</v>
      </c>
      <c r="B69" s="45"/>
      <c r="C69" s="42"/>
      <c r="D69" s="42"/>
      <c r="E69" s="45">
        <v>76318</v>
      </c>
      <c r="F69" s="43"/>
      <c r="G69" s="23"/>
      <c r="H69" s="9"/>
      <c r="I69" s="9"/>
      <c r="J69" s="9"/>
      <c r="K69" s="1"/>
      <c r="L69" s="1"/>
    </row>
    <row r="70" spans="1:12">
      <c r="A70" s="59" t="s">
        <v>55</v>
      </c>
      <c r="B70" s="38">
        <v>32500</v>
      </c>
      <c r="C70" s="42"/>
      <c r="D70" s="42"/>
      <c r="E70" s="38">
        <v>32900</v>
      </c>
      <c r="F70" s="43"/>
      <c r="K70" s="1"/>
      <c r="L70" s="1"/>
    </row>
    <row r="71" spans="1:12" s="4" customFormat="1">
      <c r="A71" s="44" t="s">
        <v>34</v>
      </c>
      <c r="B71" s="42"/>
      <c r="C71" s="42"/>
      <c r="D71" s="42"/>
      <c r="E71" s="48">
        <v>22900</v>
      </c>
      <c r="F71" s="43"/>
      <c r="G71" s="23"/>
      <c r="K71" s="1"/>
      <c r="L71" s="1"/>
    </row>
    <row r="72" spans="1:12" s="4" customFormat="1">
      <c r="A72" s="44" t="s">
        <v>35</v>
      </c>
      <c r="B72" s="42"/>
      <c r="C72" s="42"/>
      <c r="D72" s="42"/>
      <c r="E72" s="48">
        <v>10000</v>
      </c>
      <c r="F72" s="43"/>
      <c r="G72" s="23"/>
      <c r="K72" s="1"/>
      <c r="L72" s="1"/>
    </row>
    <row r="73" spans="1:12">
      <c r="A73" s="59" t="s">
        <v>56</v>
      </c>
      <c r="B73" s="45"/>
      <c r="C73" s="42"/>
      <c r="D73" s="42"/>
      <c r="E73" s="38">
        <v>13108.84</v>
      </c>
      <c r="F73" s="43"/>
      <c r="K73" s="1"/>
      <c r="L73" s="1"/>
    </row>
    <row r="74" spans="1:12">
      <c r="A74" s="59" t="s">
        <v>57</v>
      </c>
      <c r="B74" s="45"/>
      <c r="C74" s="42"/>
      <c r="D74" s="42"/>
      <c r="E74" s="68">
        <v>3500</v>
      </c>
      <c r="F74" s="43"/>
      <c r="K74" s="5"/>
      <c r="L74" s="1"/>
    </row>
    <row r="75" spans="1:12" s="11" customFormat="1">
      <c r="A75" s="59" t="s">
        <v>58</v>
      </c>
      <c r="B75" s="45"/>
      <c r="C75" s="42"/>
      <c r="D75" s="38">
        <v>30010</v>
      </c>
      <c r="E75" s="38">
        <v>92500</v>
      </c>
      <c r="F75" s="43"/>
      <c r="G75" s="23"/>
      <c r="K75" s="5"/>
      <c r="L75" s="1"/>
    </row>
    <row r="76" spans="1:12" s="11" customFormat="1" ht="15.75" thickBot="1">
      <c r="A76" s="71"/>
      <c r="B76" s="72"/>
      <c r="C76" s="113">
        <f>SUM(C56:C75)</f>
        <v>446964.33999999997</v>
      </c>
      <c r="D76" s="113">
        <f>SUM(D57:D75)</f>
        <v>315174.23</v>
      </c>
      <c r="E76" s="113">
        <f>SUM(E63+E64+E65+E66+E67+E70+E73+E74+E75)</f>
        <v>584099.84000000008</v>
      </c>
      <c r="F76" s="114">
        <v>178039</v>
      </c>
      <c r="G76" s="23"/>
      <c r="H76" s="23"/>
      <c r="K76" s="5"/>
      <c r="L76" s="1"/>
    </row>
    <row r="77" spans="1:12" s="22" customFormat="1">
      <c r="A77" s="73"/>
      <c r="B77" s="74"/>
      <c r="C77" s="105"/>
      <c r="D77" s="105"/>
      <c r="E77" s="105"/>
      <c r="F77" s="105"/>
      <c r="G77" s="23"/>
      <c r="K77" s="5"/>
      <c r="L77" s="19"/>
    </row>
    <row r="78" spans="1:12" s="22" customFormat="1">
      <c r="A78" s="73"/>
      <c r="B78" s="74"/>
      <c r="C78" s="105"/>
      <c r="D78" s="105"/>
      <c r="E78" s="105"/>
      <c r="F78" s="105"/>
      <c r="G78" s="23"/>
      <c r="K78" s="5"/>
      <c r="L78" s="19"/>
    </row>
    <row r="79" spans="1:12" s="22" customFormat="1" ht="15.75" thickBot="1">
      <c r="A79" s="73"/>
      <c r="B79" s="74"/>
      <c r="C79" s="75"/>
      <c r="D79" s="75"/>
      <c r="E79" s="75"/>
      <c r="F79" s="75"/>
      <c r="G79" s="23"/>
      <c r="K79" s="5"/>
      <c r="L79" s="19"/>
    </row>
    <row r="80" spans="1:12" s="22" customFormat="1" ht="15.75" thickBot="1">
      <c r="A80" s="104"/>
      <c r="B80" s="77"/>
      <c r="C80" s="36" t="s">
        <v>68</v>
      </c>
      <c r="D80" s="36" t="s">
        <v>37</v>
      </c>
      <c r="E80" s="36" t="s">
        <v>31</v>
      </c>
      <c r="F80" s="37" t="s">
        <v>69</v>
      </c>
      <c r="G80" s="26"/>
      <c r="K80" s="5"/>
      <c r="L80" s="19"/>
    </row>
    <row r="81" spans="1:12" s="11" customFormat="1">
      <c r="A81" s="76" t="s">
        <v>59</v>
      </c>
      <c r="B81" s="77"/>
      <c r="C81" s="66"/>
      <c r="D81" s="66"/>
      <c r="E81" s="66"/>
      <c r="F81" s="67"/>
      <c r="G81" s="23"/>
      <c r="K81" s="5"/>
      <c r="L81" s="1"/>
    </row>
    <row r="82" spans="1:12" s="11" customFormat="1">
      <c r="A82" s="59"/>
      <c r="B82" s="45"/>
      <c r="C82" s="42"/>
      <c r="D82" s="42"/>
      <c r="E82" s="42"/>
      <c r="F82" s="43"/>
      <c r="G82" s="23"/>
      <c r="K82" s="5"/>
      <c r="L82" s="1"/>
    </row>
    <row r="83" spans="1:12">
      <c r="A83" s="59" t="s">
        <v>60</v>
      </c>
      <c r="B83" s="45"/>
      <c r="C83" s="42">
        <v>0</v>
      </c>
      <c r="D83" s="48">
        <v>1028179.86</v>
      </c>
      <c r="E83" s="48">
        <v>1028179.86</v>
      </c>
      <c r="F83" s="43">
        <f>SUM(D83-E83)</f>
        <v>0</v>
      </c>
      <c r="G83" s="27"/>
    </row>
    <row r="84" spans="1:12">
      <c r="A84" s="59" t="s">
        <v>61</v>
      </c>
      <c r="B84" s="45"/>
      <c r="C84" s="42">
        <v>0</v>
      </c>
      <c r="D84" s="42">
        <v>276686.39999999938</v>
      </c>
      <c r="E84" s="48">
        <v>276683.94</v>
      </c>
      <c r="F84" s="43">
        <f>SUM(C84+D84-E84)</f>
        <v>2.4599999993806705</v>
      </c>
      <c r="H84" s="9"/>
      <c r="I84" s="10"/>
    </row>
    <row r="85" spans="1:12" s="22" customFormat="1">
      <c r="A85" s="103" t="s">
        <v>82</v>
      </c>
      <c r="B85" s="45"/>
      <c r="C85" s="29">
        <v>0</v>
      </c>
      <c r="D85" s="29">
        <v>1304866.2599999993</v>
      </c>
      <c r="E85" s="32">
        <v>1304863.8</v>
      </c>
      <c r="F85" s="30">
        <v>2.4599999992642552</v>
      </c>
      <c r="G85" s="23"/>
      <c r="H85" s="9"/>
      <c r="I85" s="10"/>
    </row>
    <row r="86" spans="1:12">
      <c r="A86" s="59"/>
      <c r="B86" s="45"/>
      <c r="C86" s="48"/>
      <c r="D86" s="42"/>
      <c r="E86" s="42"/>
      <c r="F86" s="43"/>
      <c r="G86" s="24"/>
      <c r="H86" s="10"/>
      <c r="I86" s="9"/>
      <c r="J86" s="9"/>
    </row>
    <row r="87" spans="1:12">
      <c r="A87" s="44"/>
      <c r="B87" s="45"/>
      <c r="C87" s="42"/>
      <c r="D87" s="42"/>
      <c r="E87" s="42"/>
      <c r="F87" s="43"/>
      <c r="G87" s="28"/>
      <c r="H87" s="9"/>
      <c r="I87" s="10"/>
      <c r="J87" s="9"/>
    </row>
    <row r="88" spans="1:12">
      <c r="A88" s="78" t="s">
        <v>38</v>
      </c>
      <c r="B88" s="79"/>
      <c r="C88" s="53">
        <v>0</v>
      </c>
      <c r="D88" s="53">
        <v>1054328.6300000001</v>
      </c>
      <c r="E88" s="53">
        <v>22760</v>
      </c>
      <c r="F88" s="80">
        <f>SUM(D88-E88)</f>
        <v>1031568.6300000001</v>
      </c>
      <c r="G88" s="24"/>
      <c r="H88" s="10"/>
      <c r="I88" s="9"/>
      <c r="J88" s="18"/>
    </row>
    <row r="89" spans="1:12">
      <c r="A89" s="44"/>
      <c r="B89" s="45"/>
      <c r="C89" s="42"/>
      <c r="D89" s="42"/>
      <c r="E89" s="42"/>
      <c r="F89" s="43"/>
      <c r="G89" s="24"/>
      <c r="H89" s="10"/>
      <c r="I89" s="20"/>
      <c r="J89" s="18"/>
    </row>
    <row r="90" spans="1:12">
      <c r="A90" s="44"/>
      <c r="B90" s="45"/>
      <c r="C90" s="42"/>
      <c r="D90" s="42"/>
      <c r="E90" s="68"/>
      <c r="F90" s="43"/>
      <c r="G90" s="24"/>
      <c r="H90" s="9"/>
      <c r="I90" s="9"/>
      <c r="J90" s="9"/>
    </row>
    <row r="91" spans="1:12">
      <c r="A91" s="44"/>
      <c r="B91" s="45"/>
      <c r="C91" s="48"/>
      <c r="D91" s="42"/>
      <c r="E91" s="42"/>
      <c r="F91" s="43"/>
      <c r="G91" s="24"/>
      <c r="H91" s="9"/>
      <c r="I91" s="9"/>
      <c r="J91" s="18"/>
    </row>
    <row r="92" spans="1:12" ht="15.75" thickBot="1">
      <c r="A92" s="81" t="s">
        <v>62</v>
      </c>
      <c r="B92" s="72"/>
      <c r="C92" s="115">
        <f>SUM(C81+C86+C88)</f>
        <v>0</v>
      </c>
      <c r="D92" s="116">
        <f>SUM(D85:D88)</f>
        <v>2359194.8899999997</v>
      </c>
      <c r="E92" s="116">
        <f>SUM(E85:E88)</f>
        <v>1327623.8</v>
      </c>
      <c r="F92" s="117">
        <f>SUM(F85:F88)</f>
        <v>1031571.0899999994</v>
      </c>
      <c r="G92" s="24"/>
      <c r="H92" s="9"/>
      <c r="I92" s="9"/>
      <c r="J92" s="9"/>
    </row>
    <row r="93" spans="1:12" s="22" customFormat="1">
      <c r="A93" s="74"/>
      <c r="B93" s="74"/>
      <c r="C93" s="75"/>
      <c r="D93" s="58"/>
      <c r="E93" s="58"/>
      <c r="F93" s="75"/>
      <c r="G93" s="24"/>
      <c r="H93" s="9"/>
      <c r="I93" s="9"/>
      <c r="J93" s="9"/>
    </row>
    <row r="94" spans="1:12" s="22" customFormat="1">
      <c r="A94" s="74"/>
      <c r="B94" s="106"/>
      <c r="C94" s="12"/>
      <c r="D94" s="107"/>
      <c r="E94" s="107"/>
      <c r="F94" s="12"/>
      <c r="G94" s="24"/>
      <c r="H94" s="24"/>
      <c r="I94" s="9"/>
      <c r="J94" s="9"/>
    </row>
    <row r="95" spans="1:12" s="22" customFormat="1">
      <c r="A95" s="74"/>
      <c r="B95" s="106"/>
      <c r="C95" s="12"/>
      <c r="D95" s="107"/>
      <c r="E95" s="107"/>
      <c r="F95" s="12"/>
      <c r="G95" s="24"/>
      <c r="H95" s="9"/>
      <c r="I95" s="9"/>
      <c r="J95" s="9"/>
    </row>
    <row r="96" spans="1:12">
      <c r="B96" s="106"/>
      <c r="C96" s="107"/>
      <c r="D96" s="107"/>
      <c r="E96" s="107"/>
      <c r="F96" s="12"/>
      <c r="G96" s="24"/>
      <c r="H96" s="9"/>
      <c r="I96" s="9"/>
      <c r="J96" s="9"/>
    </row>
    <row r="97" spans="2:10">
      <c r="B97" s="74"/>
      <c r="C97" s="75"/>
      <c r="D97" s="75"/>
      <c r="E97" s="75"/>
      <c r="F97" s="58"/>
      <c r="G97" s="24"/>
      <c r="H97" s="9"/>
      <c r="I97" s="9"/>
      <c r="J97" s="9"/>
    </row>
    <row r="98" spans="2:10">
      <c r="F98" s="82"/>
      <c r="G98" s="24"/>
      <c r="H98" s="9"/>
      <c r="I98" s="9"/>
      <c r="J98" s="9"/>
    </row>
    <row r="99" spans="2:10">
      <c r="C99" s="12"/>
      <c r="G99" s="24"/>
      <c r="H99" s="24"/>
      <c r="I99" s="9"/>
      <c r="J99" s="9"/>
    </row>
    <row r="100" spans="2:10">
      <c r="G100" s="24"/>
      <c r="H100" s="9"/>
      <c r="I100" s="9"/>
      <c r="J100" s="9"/>
    </row>
    <row r="101" spans="2:10">
      <c r="B101" s="65"/>
      <c r="G101" s="24"/>
      <c r="H101" s="9"/>
      <c r="I101" s="9"/>
      <c r="J101" s="9"/>
    </row>
    <row r="102" spans="2:10">
      <c r="G102" s="24"/>
      <c r="H102" s="9"/>
      <c r="I102" s="9"/>
      <c r="J102" s="9"/>
    </row>
    <row r="103" spans="2:10">
      <c r="G103" s="24"/>
      <c r="H103" s="9"/>
      <c r="I103" s="9"/>
      <c r="J103" s="9"/>
    </row>
    <row r="104" spans="2:10">
      <c r="B104" s="83"/>
      <c r="G104" s="24"/>
      <c r="H104" s="9"/>
      <c r="I104" s="9"/>
      <c r="J104" s="9"/>
    </row>
    <row r="105" spans="2:10">
      <c r="G105" s="24"/>
      <c r="H105" s="9"/>
      <c r="I105" s="9"/>
      <c r="J105" s="9"/>
    </row>
    <row r="106" spans="2:10">
      <c r="G106" s="24"/>
      <c r="H106" s="9"/>
      <c r="I106" s="9"/>
      <c r="J106" s="9"/>
    </row>
    <row r="107" spans="2:10">
      <c r="G107" s="24"/>
      <c r="H107" s="9"/>
      <c r="I107" s="9"/>
      <c r="J107" s="9"/>
    </row>
    <row r="108" spans="2:10">
      <c r="G108" s="24"/>
      <c r="H108" s="9"/>
      <c r="I108" s="9"/>
      <c r="J108" s="9"/>
    </row>
    <row r="109" spans="2:10">
      <c r="G109" s="24"/>
      <c r="H109" s="9"/>
      <c r="I109" s="9"/>
      <c r="J109" s="9"/>
    </row>
    <row r="110" spans="2:10">
      <c r="B110" s="83"/>
      <c r="G110" s="24"/>
      <c r="H110" s="9"/>
      <c r="I110" s="9"/>
      <c r="J110" s="9"/>
    </row>
    <row r="111" spans="2:10">
      <c r="G111" s="24"/>
      <c r="H111" s="9"/>
      <c r="I111" s="9"/>
      <c r="J111" s="9"/>
    </row>
    <row r="112" spans="2:10">
      <c r="G112" s="24"/>
      <c r="H112" s="9"/>
      <c r="I112" s="9"/>
      <c r="J112" s="9"/>
    </row>
    <row r="113" spans="7:10">
      <c r="G113" s="24"/>
      <c r="H113" s="9"/>
      <c r="I113" s="9"/>
      <c r="J113" s="9"/>
    </row>
    <row r="114" spans="7:10">
      <c r="G114" s="24"/>
      <c r="H114" s="9"/>
      <c r="I114" s="9"/>
      <c r="J114" s="9"/>
    </row>
    <row r="115" spans="7:10">
      <c r="G115" s="24"/>
      <c r="H115" s="9"/>
      <c r="I115" s="9"/>
      <c r="J115" s="9"/>
    </row>
    <row r="116" spans="7:10">
      <c r="G116" s="24"/>
      <c r="H116" s="9"/>
      <c r="I116" s="9"/>
      <c r="J116" s="9"/>
    </row>
    <row r="117" spans="7:10">
      <c r="G117" s="24"/>
      <c r="H117" s="9"/>
      <c r="I117" s="9"/>
      <c r="J117" s="9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аля</dc:creator>
  <cp:lastModifiedBy>аля</cp:lastModifiedBy>
  <cp:lastPrinted>2024-05-29T05:03:59Z</cp:lastPrinted>
  <dcterms:created xsi:type="dcterms:W3CDTF">2024-01-25T08:00:50Z</dcterms:created>
  <dcterms:modified xsi:type="dcterms:W3CDTF">2024-06-13T12:00:30Z</dcterms:modified>
</cp:coreProperties>
</file>